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Demian\Documents\ИП  Полунин\Бланки\"/>
    </mc:Choice>
  </mc:AlternateContent>
  <bookViews>
    <workbookView xWindow="4650" yWindow="0" windowWidth="12570" windowHeight="10185"/>
  </bookViews>
  <sheets>
    <sheet name="Поручение" sheetId="1" r:id="rId1"/>
    <sheet name="Списки" sheetId="2" state="hidden" r:id="rId2"/>
  </sheets>
  <definedNames>
    <definedName name="application_number">Поручение!$K$3</definedName>
    <definedName name="cargo_name">Поручение!$B$25:$F$32</definedName>
    <definedName name="cargo_package_name">Поручение!$G$25:$H$32</definedName>
    <definedName name="cargo_quantity">Поручение!$I$25:$I$32</definedName>
    <definedName name="cargo_volume_m3">Поручение!$K$25:$K$32</definedName>
    <definedName name="cargo_weight_kg">Поручение!$J$25:$J$32</definedName>
    <definedName name="client_fio">Поручение!#REF!</definedName>
    <definedName name="client_name">Поручение!$G$18</definedName>
    <definedName name="client_notify_of_arrival">Поручение!$G$19</definedName>
    <definedName name="country_create">Поручение!$G$22</definedName>
    <definedName name="customer">Поручение!$C$10</definedName>
    <definedName name="forwarder_name">Поручение!$G$20</definedName>
    <definedName name="from_adress">Поручение!$C$13</definedName>
    <definedName name="from_date">Поручение!$C$14</definedName>
    <definedName name="from_person_info">Поручение!$C$16</definedName>
    <definedName name="from_person_work_end">Поручение!$F$15</definedName>
    <definedName name="from_person_work_start">Поручение!$D$15</definedName>
    <definedName name="notes">Поручение!$B$36</definedName>
    <definedName name="order_create_date">Поручение!$C$11</definedName>
    <definedName name="order_id">Поручение!$K$11</definedName>
    <definedName name="to_adress">Поручение!$H$13</definedName>
    <definedName name="to_date">Поручение!$H$14</definedName>
    <definedName name="to_person_info">Поручение!$H$16</definedName>
    <definedName name="to_person_work_end">Поручение!$K$15</definedName>
    <definedName name="to_person_work_start">Поручение!$I$15</definedName>
    <definedName name="version">Поручение!$B$2</definedName>
  </definedNames>
  <calcPr calcId="162913"/>
</workbook>
</file>

<file path=xl/calcChain.xml><?xml version="1.0" encoding="utf-8"?>
<calcChain xmlns="http://schemas.openxmlformats.org/spreadsheetml/2006/main">
  <c r="C11" i="1" l="1"/>
  <c r="K33" i="1" l="1"/>
  <c r="J33" i="1"/>
  <c r="I33" i="1"/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<sst xmlns="http://schemas.openxmlformats.org/spreadsheetml/2006/main" count="134" uniqueCount="127">
  <si>
    <t xml:space="preserve">Приложение № </t>
  </si>
  <si>
    <t>ПОРУЧЕНИЕ</t>
  </si>
  <si>
    <t>Дата:</t>
  </si>
  <si>
    <t>ГРУЗООТПРАВИТЕЛЬ</t>
  </si>
  <si>
    <t>ГРУЗОПОЛУЧАТЕЛЬ</t>
  </si>
  <si>
    <t>Адрес</t>
  </si>
  <si>
    <t>Заказчик:</t>
  </si>
  <si>
    <t>к договору транспортной экспедиции от</t>
  </si>
  <si>
    <t>Время раб.</t>
  </si>
  <si>
    <t>Клиент</t>
  </si>
  <si>
    <t>Страна происхождения груза / Вид транспорта</t>
  </si>
  <si>
    <t>Экспедитор</t>
  </si>
  <si>
    <t>Наименование и характер груза</t>
  </si>
  <si>
    <t>Кол-во мест</t>
  </si>
  <si>
    <t>Вид упаковки</t>
  </si>
  <si>
    <t>Уведомить клиента о прибытии груза</t>
  </si>
  <si>
    <t>Уведомить</t>
  </si>
  <si>
    <t>Нет</t>
  </si>
  <si>
    <t>По усмотрению</t>
  </si>
  <si>
    <t>Сопроводительные документы</t>
  </si>
  <si>
    <t>Россия / Автомобильный</t>
  </si>
  <si>
    <t>Документы</t>
  </si>
  <si>
    <t>При наличии</t>
  </si>
  <si>
    <t>Дата</t>
  </si>
  <si>
    <t>Вид транспорта</t>
  </si>
  <si>
    <t>Россия / ЖД</t>
  </si>
  <si>
    <t>Россия / Авиа</t>
  </si>
  <si>
    <t>Да за 1 час</t>
  </si>
  <si>
    <t>Да за 2 часа</t>
  </si>
  <si>
    <t>Да за 3 часа</t>
  </si>
  <si>
    <t>Да за 4 часа</t>
  </si>
  <si>
    <t>Компания</t>
  </si>
  <si>
    <t>Транспортные накладные</t>
  </si>
  <si>
    <t>ОСОБЫЕ ЗАМЕТКИ</t>
  </si>
  <si>
    <t>Номер поручения №</t>
  </si>
  <si>
    <t>Итого:</t>
  </si>
  <si>
    <t>Контактное лицо телефон</t>
  </si>
  <si>
    <t>Вес килограмм</t>
  </si>
  <si>
    <t>с</t>
  </si>
  <si>
    <t>по</t>
  </si>
  <si>
    <t>Адреса</t>
  </si>
  <si>
    <t>"БШФ", г. Иваново ул.13-я Березняковская-1Б</t>
  </si>
  <si>
    <t>"БШФ" Г.Москва ул.Рябиновая 65</t>
  </si>
  <si>
    <t>"БШФ" Ивановская область г.Кинешма ул.Фрунзе 23</t>
  </si>
  <si>
    <t>"БШФ" Костромская область, п. Сусанино, ул. Ленина, д. 6-А.</t>
  </si>
  <si>
    <t>"Багертон", 153012, Ивановская область, город Иваново, ул.Свободная, дом 2</t>
  </si>
  <si>
    <t>"Южская лента"  г. Москва, ул. Хромова, д. 20, офис 7</t>
  </si>
  <si>
    <t>"Меланж" Московская область, Ногинский район, поселок имени Воровского, ул. Рабочая, д. 31,Склады ЗАО «Разноснаб».</t>
  </si>
  <si>
    <t xml:space="preserve">"Интертехнотек". Ярославская обл.,  г. Переславль Залесский,  ул. Магистральная, 24А. </t>
  </si>
  <si>
    <t>"Новость". Ивановская обл. с. Холуй ул. Красноармейская 10</t>
  </si>
  <si>
    <t>"Трис", Ивановская область г.Кинешма ул.Фрунзе 23</t>
  </si>
  <si>
    <t>"ОФ ЗИМА" г. Иваново, ул. Громобоя, д. 1-Г</t>
  </si>
  <si>
    <t>"Титов Евгений Александрович / Фабрикант" 153025, Иваново, ул. Дзержинского,55</t>
  </si>
  <si>
    <t>"Ковальский М.В."  г.Иваново, ул. Станкостроителей-5Б</t>
  </si>
  <si>
    <t>"Веста", г.Иваново, ул.13 Березняковская-42А</t>
  </si>
  <si>
    <t>"Текстильная Торговая Компания" г. Чайковский, Речная, 1</t>
  </si>
  <si>
    <t>"ГТК" Владимирская обл., Г. Гусь-Хрустальный, Ул. Рудницкой, д. 3</t>
  </si>
  <si>
    <t>"ТЕХНОТЕКСТИЛЬ" 422190, Республика Татарстан, Мамадышский район, город Мамадыш, Габдуллы Тукая улица, 29</t>
  </si>
  <si>
    <t>"Востокхимволокно" МО, г.Воскресенск, д.Ратмирово, ул.Набережная-5</t>
  </si>
  <si>
    <t>"Невиномысский Промкомбинат" г.Невинномысск , ул.Шоссейная, д.95</t>
  </si>
  <si>
    <t>"Камышинский Текстиль" Волгоградская обл.,  Г. Камышин, Ул. Ленина, д. 5, Литера А</t>
  </si>
  <si>
    <t>"Сергачская швейная фабрика", п.Молодежный-1А (г.Сергач)</t>
  </si>
  <si>
    <t>"Сергачская швейная фабрика" Московская область,  д. Машково, Новомарусинский проезд, дом. 1</t>
  </si>
  <si>
    <t>"Балтекс" 412300 Саратовская область, г. Балашов, ул. Энтузиастов, 1</t>
  </si>
  <si>
    <t>"АЗИМУТ" Пермский край, г. Кунгур, Сибирский тракт 3-й километр</t>
  </si>
  <si>
    <t>"Текстильная фабрика "Сибирь", г. Томск, с. Дзержинское, ул. Дзержинского, 5</t>
  </si>
  <si>
    <t>"Спецформ" Г. Иркутск, ул.  Тухачевского, д. 25</t>
  </si>
  <si>
    <t>Время</t>
  </si>
  <si>
    <t>"МВД,РГ" Южная база хранения ресурсов ФКУ «Северо-Кавказское ОУМТС МВД России» г.Ессентуки ул. Попова, д. 75 (Федеральное казённое учреждение "Северо-Кавказский центр материально-технического обеспечения Федеральной службы войск национальной гвардии Российской Федерации")</t>
  </si>
  <si>
    <t>"МВД,РГ" Федеральное казённое учреждение "Северо-Кавказский центр материально-технического обеспечения Федеральной службы войск национальной гвардии Российской Федерации", г. Моздок, ул. Промышленная, д. 1</t>
  </si>
  <si>
    <t>"МВД,РГ" Дальневосточная база хранения ресурсов ФКУ «Дальневосточное ОУМТС МВД России», 680032, Хабаровский край, г. Хабаровск, Целинный пер., д. 41.</t>
  </si>
  <si>
    <t>"МВД,РГ" МосЦМТО РГ Западная база хранения ресурсов ФКУ "Центральное ОУМТС МВД России», 305023, г. Курск, ул. Литовская, д. 2/3</t>
  </si>
  <si>
    <t>"МВД,РГ" СЗБХР ФКУ "Северо-Западное ОУМТС МВД России" г. С-Петербург, Пискаревский проспект, д. 117
ФКУ «Северо-Западный ЦМТО» г.Санкт-Петербург, Пискаревский пр, д.117 Россгвардия</t>
  </si>
  <si>
    <t>"МВД,РГ" ЮЖНЫЙ СКЦМТО РОССГВАРДИИ
Северо-Кавказская БХР г.Ростов-на-Дону ул. Вятская д.67в</t>
  </si>
  <si>
    <t>"МВД,РГ" Приволжская база хранения ресурсов ФКУ «Приволжское ОУМТС МВД России», 443017, г. Самара, ул. Гродненская, д. 11</t>
  </si>
  <si>
    <t>"МВД,РГ" Приволжская база хранения ресурсов ФКУ "Приволжское ОУМТС МВД России" г. Самара, Гаражный проезд, д2Б</t>
  </si>
  <si>
    <t>"МВД,РГ" Федеральное казённое учреждение "Южный центр материально-технического обеспечения Федеральной службы войск национальной гвардии Российской Федерации", Юго-Западная база хранения ресурсов ФКУ «Северо-Кавказское ОУМТС МВД России», 350047, г. Краснодар, ул. Селезнева 28/2</t>
  </si>
  <si>
    <t>"МВД,РГ" ФКУ МосЦМТО РГ РФ 143914, Московская обл., г.Подольск, Ул почтовая 16</t>
  </si>
  <si>
    <t>"МВД,РГ" ФКУ МосЦМТО РГ РФ 143914, Московская обл., г. Балашиха, микрорайон Никольско-Архангельский, Производственно-складская зона, вл.1.</t>
  </si>
  <si>
    <t>"МВД,РГ" ФКУ "Уральский Центр материально-технического обеспечения, Федеральнойслужбы войск Национальной Гвардии РФ". 620039, Свердловская область, город Екатеринбург, Елизаветинское шоссе-48-А</t>
  </si>
  <si>
    <t>"ИК" ФКУ ИК-3. г. Новочебоксарск, ул. Промышленная,72 УФСИН России по Республике Чувашии</t>
  </si>
  <si>
    <t>"ИК" ФКУ ЛИУ-23 ГУФСИН России по Приморскому краю, 692502, Приморский край, г. Уссурийск, пер. Мурзинцева, д. 3, корп. А</t>
  </si>
  <si>
    <t>"ИК" ФКУ ИК-10 ГУФСИН России по Приморскому краю, Приморский край, Михайловский р-н, п. Горное, ул. Ленина, д. 25.</t>
  </si>
  <si>
    <t>"ИК" ФКУ ИК-35 ГУФСИН России по Кемеровской области 652154, Кемеровская обл., г. Мариинск, ул. Макаренко, д. 7</t>
  </si>
  <si>
    <t>"ИК" ФКУ ИК № 1 ГУФСИН России по Кемеровской области. Адрес: ул. Макаренко, 5, г. Мариинск, Кемеровская область, 652154</t>
  </si>
  <si>
    <t>"ИК" ФКУ ИК № 40 ГУФСИН России по Кемеровской области, 650036 ул.Волгоградская, 60а, г. Кемерово</t>
  </si>
  <si>
    <t>"ИК" ФКУ ИК-9 ГУФСИН России по Новосибирской области, г. Новосибирск, Гусинобродское шоссе,114</t>
  </si>
  <si>
    <t>"ИК" ФКУ "ИК № 9 УФСИН по Чувашской Республики", 429900, Чувашская Республика - Чувашия, Цивильский район, город Цивильск, Северная улица, 13</t>
  </si>
  <si>
    <t>"ИК" ФКУ "ИК № 9 ГУФСИН ПО РОСТОВСКОЙ ОБЛАСТИ"346519, Ростовская область, город Шахты, Открытая улица, 10</t>
  </si>
  <si>
    <t>"ИК" ЛИУ-7 г.Цивильск, ул. Северная-1А</t>
  </si>
  <si>
    <t>"ИК" ФКУ ИК-12 по Пермскому краю, 618250, Пермский край, г. Губаха, 20-й км он п.Широковский.</t>
  </si>
  <si>
    <t>"ИК" ФКУ "ИК № 12 УФСИН по Новосибирской области", 632387, Новосибирская область, г. Куйбышев</t>
  </si>
  <si>
    <t>"ИК" ФКУ "ИК № 13 ГУФСИН по Новосибирской области", 632527, Новосибирская область, Убинский р-н, с Раисино, Светлая ул., д.9</t>
  </si>
  <si>
    <t>"ИК" ФКУ ИК-6 ГУФСИН России по Свердловской области. г. Нижний Тагил,  ул. Западная, 3а.</t>
  </si>
  <si>
    <t>"ИК" ФКУ ИК-6 УФСИИ России по Орловской области 303222, Орловская обл., Кромский р-н, п. Шахово</t>
  </si>
  <si>
    <t xml:space="preserve">"ИК" ФКУ-9 Шахты (Ростовская область),  346519, Ростовская область, гор. Шахты, ул. Открытая,10. </t>
  </si>
  <si>
    <t>"ИК" ФКУ ИК-26, г. Волгоград, ул. Довженко, 34</t>
  </si>
  <si>
    <t xml:space="preserve">"ИК" ФКУ ИК-32 ГУФСИН России по Пермскому краю. Адрес: 614031 Пермский край, г.Пермь, ул. Докучаева, 27  </t>
  </si>
  <si>
    <t>"ИК" ФКУ ИК № 28 ГУФСИН по Пермскому краю",618400, Пермский край, город Березники, проспект Ленина, дом 81</t>
  </si>
  <si>
    <t>"ИК" ФКУ ИК-3 УФСИН России по Смоленской области. 215500, Смоленская обл., г. Сафоново, п. Шахта-3</t>
  </si>
  <si>
    <t>"ИК" ФКУ ИК-3. 352310, Краснодарский край, Усть-Лабинский р-н, Двубратский п., ул. Степная, д. 15, стр.1</t>
  </si>
  <si>
    <t>"ИК" ФКУ ИК № 4 ГУФСИН по Челябинской области", 454038, Челябинская область, город Челябинск, Молодежная улица, 24</t>
  </si>
  <si>
    <t>"ИК" ФКУ ИК-5 ГУФСИН России по Челябинской области г. Челябинск, ул. Сталеваров, 10</t>
  </si>
  <si>
    <t>"ИК" ФКУ ИК-5 УФСИН России по ЧР- Чувашии г. Козловка ул. Шоссейная 10</t>
  </si>
  <si>
    <t>"ИК" ФКУ ИК-1 УФСИН России по Владимирской области Судогодский р-он пос. Головино,  ул. Советская 50аг.</t>
  </si>
  <si>
    <t>"ИК" ФКУ ИК-18, Ростовская обл, г. Азов, улица Дружбы 1 «А»</t>
  </si>
  <si>
    <t>"ИК" ФКУ ИК-3 УФСИН России по Республике Марий Эл, 425200, Республика Марий Эл, Медведевский район, поселок городского типа Медведево, улица Медведево, 1</t>
  </si>
  <si>
    <t>"ИК" ФКУ "ИК № 1 УФСИН по Чувашской Республике-Чувашии" 428903, Чувашская Республика - Чувашия, город Чебоксары, Лапсарский проезд, дом 17</t>
  </si>
  <si>
    <t>"ИК" ФКУ "ИК № 6 УФСИН ПО Чувашской Республике-Чувашии"429955, Чувашская Республика - Чувашия, Чебоксарский район, деревня Толиково, Большая улица, 50</t>
  </si>
  <si>
    <t>"ИК" ФКУ "КП № 7 УФСИН по Республике Марий Эл" 424000, Республика Марий Эл, Медведевский район, поселок Светлый, улица Макаренко, 8</t>
  </si>
  <si>
    <t>Объём м³</t>
  </si>
  <si>
    <t>ИП ДУДИН ОЛЕГ НИКОЛАЕВИЧ ИНН772737312792</t>
  </si>
  <si>
    <t>ИП  Полунин Юрий Анатольевич ИНН505009042216</t>
  </si>
  <si>
    <t>v1.3</t>
  </si>
  <si>
    <t>БШФ ИНН3604012572</t>
  </si>
  <si>
    <t>ТД Формекс ИНН7729529187</t>
  </si>
  <si>
    <t>Фирма Валерия ИНН3731027451</t>
  </si>
  <si>
    <t>Камелот плюс ИНН3702025971</t>
  </si>
  <si>
    <t>СЕРВИСЛАЙН ИНН7718963321</t>
  </si>
  <si>
    <t>Формекс ОПТ ИНН7729529187</t>
  </si>
  <si>
    <t>ТЕКСТКОМ ИНН7727057517</t>
  </si>
  <si>
    <t>СЕРГАЧСКАЯ ШВЕЙНАЯ ФАБРИКА</t>
  </si>
  <si>
    <t>ФОРМЕКС-САМАРА ИНН6319199720</t>
  </si>
  <si>
    <t>Дело ИНН3726000750</t>
  </si>
  <si>
    <t>НОВОСТЬ</t>
  </si>
  <si>
    <t>ТЕХНОТЕКСТИЛЬ</t>
  </si>
  <si>
    <t>Южская Лента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</si>
</sst>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(###\)###\-##\-##"/>
    <numFmt numFmtId="165" formatCode="[$-F800]dddd\,\ mmmm\ dd\,\ yyyy"/>
    <numFmt numFmtId="166" formatCode="h:mm;@"/>
    <numFmt numFmtId="167" formatCode="[$-F400]h:mm:ss\ AM/PM"/>
    <numFmt numFmtId="168" formatCode="#,##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olibri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olibri"/>
      <charset val="204"/>
    </font>
    <font>
      <b/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4" applyNumberFormat="0" applyFill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/>
    <xf numFmtId="0" fontId="2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166" fontId="1" fillId="0" borderId="0" xfId="0" applyNumberFormat="1" applyFont="1" applyAlignment="1">
      <alignment horizontal="center" vertical="center" wrapText="1"/>
    </xf>
    <xf numFmtId="166" fontId="0" fillId="0" borderId="0" xfId="0" applyNumberFormat="1"/>
    <xf numFmtId="166" fontId="2" fillId="0" borderId="3" xfId="0" applyNumberFormat="1" applyFont="1" applyBorder="1" applyAlignment="1">
      <alignment horizontal="left" vertical="center"/>
    </xf>
    <xf numFmtId="166" fontId="3" fillId="0" borderId="3" xfId="0" applyNumberFormat="1" applyFont="1" applyBorder="1" applyAlignment="1">
      <alignment horizontal="left" vertical="center"/>
    </xf>
    <xf numFmtId="0" fontId="3" fillId="0" borderId="0" xfId="0" applyFont="1"/>
    <xf numFmtId="164" fontId="3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/>
    <xf numFmtId="0" fontId="6" fillId="0" borderId="1" xfId="1" applyBorder="1" applyAlignment="1">
      <alignment horizontal="center"/>
    </xf>
    <xf numFmtId="166" fontId="6" fillId="0" borderId="0" xfId="1" applyNumberFormat="1" applyBorder="1" applyAlignment="1">
      <alignment horizontal="right" vertical="center"/>
    </xf>
    <xf numFmtId="167" fontId="6" fillId="0" borderId="0" xfId="1" applyNumberFormat="1" applyBorder="1" applyAlignment="1">
      <alignment horizontal="right" vertical="center"/>
    </xf>
    <xf numFmtId="2" fontId="6" fillId="0" borderId="0" xfId="1" applyNumberFormat="1" applyBorder="1" applyAlignment="1">
      <alignment horizontal="right" vertical="center"/>
    </xf>
    <xf numFmtId="1" fontId="1" fillId="0" borderId="5" xfId="2" applyNumberFormat="1" applyBorder="1" applyAlignment="1">
      <alignment horizontal="center"/>
    </xf>
    <xf numFmtId="3" fontId="1" fillId="0" borderId="5" xfId="2" applyNumberFormat="1" applyBorder="1" applyAlignment="1">
      <alignment horizontal="center"/>
    </xf>
    <xf numFmtId="168" fontId="1" fillId="0" borderId="5" xfId="2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1" applyBorder="1" applyAlignment="1">
      <alignment horizontal="center" vertical="top" wrapText="1"/>
    </xf>
    <xf numFmtId="0" fontId="6" fillId="0" borderId="1" xfId="1" applyBorder="1" applyAlignment="1">
      <alignment vertical="top" wrapText="1"/>
    </xf>
    <xf numFmtId="0" fontId="6" fillId="0" borderId="1" xfId="1" applyBorder="1" applyAlignment="1">
      <alignment vertical="top"/>
    </xf>
    <xf numFmtId="0" fontId="6" fillId="0" borderId="1" xfId="1" applyBorder="1" applyAlignment="1"/>
    <xf numFmtId="14" fontId="2" fillId="0" borderId="2" xfId="0" applyNumberFormat="1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/>
    <xf numFmtId="1" fontId="1" fillId="0" borderId="5" xfId="2" applyNumberFormat="1" applyBorder="1" applyAlignment="1">
      <alignment horizontal="right"/>
    </xf>
    <xf numFmtId="0" fontId="1" fillId="0" borderId="5" xfId="2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/>
    <xf numFmtId="0" fontId="0" fillId="0" borderId="1" xfId="0" applyBorder="1" applyAlignment="1">
      <alignment horizontal="center" vertical="center"/>
    </xf>
  </cellXfs>
  <cellStyles count="3">
    <cellStyle name="Заголовок 4" xfId="1" builtinId="19"/>
    <cellStyle name="Итог" xfId="2" builtinId="25"/>
    <cellStyle name="Обычный" xfId="0" builtinId="0"/>
  </cellStyles>
  <dxfs count="10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0006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36"/>
  <sheetViews>
    <sheetView showGridLines="0" showRowColHeaders="0" tabSelected="1" zoomScaleNormal="100" zoomScalePageLayoutView="140" workbookViewId="0">
      <selection activeCell="B25" sqref="B25:F25"/>
    </sheetView>
  </sheetViews>
  <sheetFormatPr defaultRowHeight="12.75"/>
  <cols>
    <col min="1" max="1" width="0.42578125" style="2" customWidth="1"/>
    <col min="2" max="2" width="11.28515625" style="2" customWidth="1"/>
    <col min="3" max="5" width="8.85546875" style="2" customWidth="1"/>
    <col min="6" max="6" width="10.140625" style="2" customWidth="1"/>
    <col min="7" max="7" width="11.28515625" style="2" customWidth="1"/>
    <col min="8" max="8" width="8.85546875" style="2" customWidth="1"/>
    <col min="9" max="9" width="9.85546875" style="2" customWidth="1"/>
    <col min="10" max="10" width="10.5703125" style="2" customWidth="1"/>
    <col min="11" max="11" width="9.140625" style="2" customWidth="1"/>
    <col min="12" max="16384" width="9.140625" style="2"/>
  </cols>
  <sheetData>
    <row r="1" spans="2:11" s="3" customFormat="1" ht="2.25" customHeight="1"/>
    <row r="2" spans="2:11" s="3" customFormat="1" ht="16.5" hidden="1" customHeight="1">
      <c r="B2" s="3" t="s">
        <v>113</v>
      </c>
    </row>
    <row r="3" spans="2:11" ht="12.75" customHeight="1">
      <c r="B3" s="21"/>
      <c r="G3" s="12"/>
      <c r="H3" s="66" t="s">
        <v>0</v>
      </c>
      <c r="I3" s="66"/>
      <c r="J3" s="50"/>
      <c r="K3" s="14"/>
    </row>
    <row r="4" spans="2:11" ht="12.75" customHeight="1">
      <c r="B4" s="21"/>
      <c r="G4" s="75" t="s">
        <v>7</v>
      </c>
      <c r="H4" s="50"/>
      <c r="I4" s="50"/>
      <c r="J4" s="50"/>
      <c r="K4" s="50"/>
    </row>
    <row r="5" spans="2:11" ht="12.75" customHeight="1">
      <c r="B5" s="21"/>
      <c r="G5" s="73"/>
      <c r="H5" s="74"/>
      <c r="I5" s="74"/>
      <c r="J5" s="74"/>
      <c r="K5" s="50"/>
    </row>
    <row r="6" spans="2:11" ht="12.75" customHeight="1">
      <c r="C6" s="1"/>
      <c r="D6" s="1"/>
      <c r="E6" s="1"/>
      <c r="F6" s="1"/>
      <c r="G6" s="74"/>
      <c r="H6" s="74"/>
      <c r="I6" s="74"/>
      <c r="J6" s="74"/>
      <c r="K6" s="50"/>
    </row>
    <row r="7" spans="2:11" ht="12.75" customHeight="1">
      <c r="C7" s="1"/>
      <c r="D7" s="1"/>
      <c r="E7" s="1"/>
      <c r="F7" s="1"/>
      <c r="G7" s="15"/>
      <c r="H7" s="15"/>
      <c r="I7" s="15"/>
      <c r="J7" s="15"/>
    </row>
    <row r="8" spans="2:11" ht="12.75" customHeight="1">
      <c r="B8" s="49" t="s">
        <v>1</v>
      </c>
      <c r="C8" s="49"/>
      <c r="D8" s="49"/>
      <c r="E8" s="49"/>
      <c r="F8" s="49"/>
      <c r="G8" s="49"/>
      <c r="H8" s="49"/>
      <c r="I8" s="49"/>
      <c r="J8" s="49"/>
      <c r="K8" s="50"/>
    </row>
    <row r="9" spans="2:11" ht="12.75" customHeight="1">
      <c r="B9" s="4"/>
      <c r="C9" s="4"/>
      <c r="D9" s="4"/>
      <c r="E9" s="4"/>
      <c r="F9" s="4"/>
      <c r="G9" s="4"/>
      <c r="H9" s="4"/>
      <c r="I9" s="4"/>
      <c r="J9" s="4"/>
    </row>
    <row r="10" spans="2:11" ht="12.75" customHeight="1">
      <c r="B10" s="6" t="s">
        <v>6</v>
      </c>
      <c r="C10" s="62"/>
      <c r="D10" s="63"/>
      <c r="E10" s="63"/>
      <c r="F10" s="64"/>
    </row>
    <row r="11" spans="2:11" ht="12.75" customHeight="1">
      <c r="B11" s="2" t="s">
        <v>2</v>
      </c>
      <c r="C11" s="47">
        <f ca="1">TODAY()</f>
        <v>44648</v>
      </c>
      <c r="D11" s="48"/>
      <c r="E11" s="9"/>
      <c r="F11" s="5"/>
      <c r="G11" s="12"/>
      <c r="H11" s="72" t="s">
        <v>34</v>
      </c>
      <c r="I11" s="65"/>
      <c r="J11" s="65"/>
      <c r="K11" s="16"/>
    </row>
    <row r="12" spans="2:11" ht="15">
      <c r="B12" s="54" t="s">
        <v>3</v>
      </c>
      <c r="C12" s="54"/>
      <c r="D12" s="54"/>
      <c r="E12" s="54"/>
      <c r="F12" s="54"/>
      <c r="G12" s="54" t="s">
        <v>4</v>
      </c>
      <c r="H12" s="54"/>
      <c r="I12" s="54"/>
      <c r="J12" s="54"/>
      <c r="K12" s="46"/>
    </row>
    <row r="13" spans="2:11" ht="90" customHeight="1">
      <c r="B13" s="31" t="s">
        <v>5</v>
      </c>
      <c r="C13" s="57"/>
      <c r="D13" s="57"/>
      <c r="E13" s="57"/>
      <c r="F13" s="58"/>
      <c r="G13" s="30" t="s">
        <v>5</v>
      </c>
      <c r="H13" s="57"/>
      <c r="I13" s="57"/>
      <c r="J13" s="76"/>
      <c r="K13" s="69"/>
    </row>
    <row r="14" spans="2:11" ht="12.75" customHeight="1">
      <c r="B14" s="31" t="s">
        <v>2</v>
      </c>
      <c r="C14" s="59"/>
      <c r="D14" s="59"/>
      <c r="E14" s="59"/>
      <c r="F14" s="60"/>
      <c r="G14" s="31" t="s">
        <v>2</v>
      </c>
      <c r="H14" s="59"/>
      <c r="I14" s="59"/>
      <c r="J14" s="77"/>
      <c r="K14" s="69"/>
    </row>
    <row r="15" spans="2:11" ht="12.75" customHeight="1">
      <c r="B15" s="32" t="s">
        <v>8</v>
      </c>
      <c r="C15" s="34" t="s">
        <v>38</v>
      </c>
      <c r="D15" s="19"/>
      <c r="E15" s="34" t="s">
        <v>39</v>
      </c>
      <c r="F15" s="19"/>
      <c r="G15" s="33" t="s">
        <v>8</v>
      </c>
      <c r="H15" s="35" t="s">
        <v>38</v>
      </c>
      <c r="I15" s="20"/>
      <c r="J15" s="36" t="s">
        <v>39</v>
      </c>
      <c r="K15" s="20"/>
    </row>
    <row r="16" spans="2:11" ht="60.95" customHeight="1">
      <c r="B16" s="30" t="s">
        <v>36</v>
      </c>
      <c r="C16" s="55"/>
      <c r="D16" s="55"/>
      <c r="E16" s="55"/>
      <c r="F16" s="55"/>
      <c r="G16" s="30" t="s">
        <v>36</v>
      </c>
      <c r="H16" s="58"/>
      <c r="I16" s="58"/>
      <c r="J16" s="58"/>
      <c r="K16" s="69"/>
    </row>
    <row r="17" spans="2:11">
      <c r="B17" s="7"/>
      <c r="C17" s="8"/>
      <c r="D17" s="8"/>
      <c r="E17" s="8"/>
      <c r="F17" s="8"/>
      <c r="G17" s="7"/>
      <c r="H17" s="8"/>
      <c r="I17" s="8"/>
      <c r="J17" s="22"/>
    </row>
    <row r="18" spans="2:11" ht="12.75" customHeight="1">
      <c r="B18" s="46" t="s">
        <v>9</v>
      </c>
      <c r="C18" s="46"/>
      <c r="D18" s="46"/>
      <c r="E18" s="46"/>
      <c r="F18" s="46"/>
      <c r="G18" s="52"/>
      <c r="H18" s="52"/>
      <c r="I18" s="52"/>
      <c r="J18" s="52"/>
      <c r="K18" s="53"/>
    </row>
    <row r="19" spans="2:11" ht="12.75" customHeight="1">
      <c r="B19" s="46" t="s">
        <v>15</v>
      </c>
      <c r="C19" s="46"/>
      <c r="D19" s="46"/>
      <c r="E19" s="46"/>
      <c r="F19" s="46"/>
      <c r="G19" s="52"/>
      <c r="H19" s="52"/>
      <c r="I19" s="52"/>
      <c r="J19" s="52"/>
      <c r="K19" s="53"/>
    </row>
    <row r="20" spans="2:11" ht="12.75" customHeight="1">
      <c r="B20" s="46" t="s">
        <v>11</v>
      </c>
      <c r="C20" s="46"/>
      <c r="D20" s="46"/>
      <c r="E20" s="46"/>
      <c r="F20" s="46"/>
      <c r="G20" s="52"/>
      <c r="H20" s="52"/>
      <c r="I20" s="52"/>
      <c r="J20" s="52"/>
      <c r="K20" s="53"/>
    </row>
    <row r="21" spans="2:11" ht="12.75" customHeight="1">
      <c r="B21" s="56" t="s">
        <v>19</v>
      </c>
      <c r="C21" s="56"/>
      <c r="D21" s="56"/>
      <c r="E21" s="56"/>
      <c r="F21" s="56"/>
      <c r="G21" s="61"/>
      <c r="H21" s="61"/>
      <c r="I21" s="61"/>
      <c r="J21" s="61"/>
      <c r="K21" s="53"/>
    </row>
    <row r="22" spans="2:11" ht="12.75" customHeight="1">
      <c r="B22" s="46" t="s">
        <v>10</v>
      </c>
      <c r="C22" s="46"/>
      <c r="D22" s="46"/>
      <c r="E22" s="46"/>
      <c r="F22" s="46"/>
      <c r="G22" s="51"/>
      <c r="H22" s="52"/>
      <c r="I22" s="52"/>
      <c r="J22" s="52"/>
      <c r="K22" s="53"/>
    </row>
    <row r="23" spans="2:11" ht="12.75" customHeight="1">
      <c r="B23" s="26"/>
      <c r="C23" s="27"/>
      <c r="D23" s="27"/>
      <c r="E23" s="27"/>
      <c r="F23" s="27"/>
      <c r="G23" s="28"/>
      <c r="H23" s="29"/>
      <c r="I23" s="29"/>
      <c r="J23" s="29"/>
      <c r="K23" s="27"/>
    </row>
    <row r="24" spans="2:11" ht="25.5" customHeight="1">
      <c r="B24" s="43" t="s">
        <v>12</v>
      </c>
      <c r="C24" s="44"/>
      <c r="D24" s="44"/>
      <c r="E24" s="44"/>
      <c r="F24" s="45"/>
      <c r="G24" s="43" t="s">
        <v>14</v>
      </c>
      <c r="H24" s="43"/>
      <c r="I24" s="30" t="s">
        <v>13</v>
      </c>
      <c r="J24" s="30" t="s">
        <v>37</v>
      </c>
      <c r="K24" s="30" t="s">
        <v>110</v>
      </c>
    </row>
    <row r="25" spans="2:11" ht="25.5" customHeight="1">
      <c r="B25" s="40"/>
      <c r="C25" s="41"/>
      <c r="D25" s="41"/>
      <c r="E25" s="41"/>
      <c r="F25" s="42"/>
      <c r="G25" s="40"/>
      <c r="H25" s="41"/>
      <c r="I25" s="13"/>
      <c r="J25" s="78"/>
      <c r="K25" s="78"/>
    </row>
    <row r="26" spans="2:11" ht="25.5" customHeight="1">
      <c r="B26" s="40"/>
      <c r="C26" s="41"/>
      <c r="D26" s="41"/>
      <c r="E26" s="41"/>
      <c r="F26" s="42"/>
      <c r="G26" s="40"/>
      <c r="H26" s="41"/>
      <c r="I26" s="13"/>
      <c r="J26" s="78"/>
      <c r="K26" s="78"/>
    </row>
    <row r="27" spans="2:11" ht="25.5" customHeight="1">
      <c r="B27" s="40"/>
      <c r="C27" s="41"/>
      <c r="D27" s="41"/>
      <c r="E27" s="41"/>
      <c r="F27" s="42"/>
      <c r="G27" s="40"/>
      <c r="H27" s="41"/>
      <c r="I27" s="13"/>
      <c r="J27" s="78"/>
      <c r="K27" s="78"/>
    </row>
    <row r="28" spans="2:11" ht="25.5" customHeight="1">
      <c r="B28" s="40"/>
      <c r="C28" s="41"/>
      <c r="D28" s="41"/>
      <c r="E28" s="41"/>
      <c r="F28" s="42"/>
      <c r="G28" s="40"/>
      <c r="H28" s="41"/>
      <c r="I28" s="13"/>
      <c r="J28" s="78"/>
      <c r="K28" s="78"/>
    </row>
    <row r="29" spans="2:11" ht="25.5" customHeight="1">
      <c r="B29" s="40"/>
      <c r="C29" s="41"/>
      <c r="D29" s="41"/>
      <c r="E29" s="41"/>
      <c r="F29" s="42"/>
      <c r="G29" s="40"/>
      <c r="H29" s="41"/>
      <c r="I29" s="13"/>
      <c r="J29" s="78"/>
      <c r="K29" s="78"/>
    </row>
    <row r="30" spans="2:11" ht="25.5" customHeight="1">
      <c r="B30" s="40"/>
      <c r="C30" s="41"/>
      <c r="D30" s="41"/>
      <c r="E30" s="41"/>
      <c r="F30" s="42"/>
      <c r="G30" s="40"/>
      <c r="H30" s="41"/>
      <c r="I30" s="13"/>
      <c r="J30" s="78"/>
      <c r="K30" s="78"/>
    </row>
    <row r="31" spans="2:11" ht="25.5" customHeight="1">
      <c r="B31" s="40"/>
      <c r="C31" s="41"/>
      <c r="D31" s="41"/>
      <c r="E31" s="41"/>
      <c r="F31" s="42"/>
      <c r="G31" s="40"/>
      <c r="H31" s="41"/>
      <c r="I31" s="13"/>
      <c r="J31" s="78"/>
      <c r="K31" s="78"/>
    </row>
    <row r="32" spans="2:11" ht="25.5" customHeight="1">
      <c r="B32" s="40"/>
      <c r="C32" s="41"/>
      <c r="D32" s="41"/>
      <c r="E32" s="41"/>
      <c r="F32" s="42"/>
      <c r="G32" s="40"/>
      <c r="H32" s="41"/>
      <c r="I32" s="13"/>
      <c r="J32" s="78"/>
      <c r="K32" s="78"/>
    </row>
    <row r="33" spans="2:11" ht="15.75" thickBot="1">
      <c r="F33" s="12"/>
      <c r="G33" s="70" t="s">
        <v>35</v>
      </c>
      <c r="H33" s="71"/>
      <c r="I33" s="37">
        <f>SUM(I25:I32)</f>
        <v>0</v>
      </c>
      <c r="J33" s="38">
        <f>SUM(J25:J32)</f>
        <v>0</v>
      </c>
      <c r="K33" s="39">
        <f>SUM(K25:K32)</f>
        <v>0</v>
      </c>
    </row>
    <row r="34" spans="2:11" ht="13.5" thickTop="1"/>
    <row r="35" spans="2:11" ht="15">
      <c r="B35" s="43" t="s">
        <v>33</v>
      </c>
      <c r="C35" s="43"/>
      <c r="D35" s="43"/>
      <c r="E35" s="43"/>
      <c r="F35" s="43"/>
      <c r="G35" s="43"/>
      <c r="H35" s="43"/>
      <c r="I35" s="43"/>
      <c r="J35" s="43"/>
      <c r="K35" s="45"/>
    </row>
    <row r="36" spans="2:11" ht="25.5" customHeight="1">
      <c r="B36" s="67"/>
      <c r="C36" s="68"/>
      <c r="D36" s="68"/>
      <c r="E36" s="68"/>
      <c r="F36" s="68"/>
      <c r="G36" s="68"/>
      <c r="H36" s="68"/>
      <c r="I36" s="68"/>
      <c r="J36" s="68"/>
      <c r="K36" s="69"/>
    </row>
  </sheetData>
  <mergeCells count="46">
    <mergeCell ref="G30:H30"/>
    <mergeCell ref="B31:F31"/>
    <mergeCell ref="G31:H31"/>
    <mergeCell ref="H3:J3"/>
    <mergeCell ref="B35:K35"/>
    <mergeCell ref="B36:K36"/>
    <mergeCell ref="G33:H33"/>
    <mergeCell ref="G32:H32"/>
    <mergeCell ref="H11:J11"/>
    <mergeCell ref="G5:K6"/>
    <mergeCell ref="G4:K4"/>
    <mergeCell ref="B19:F19"/>
    <mergeCell ref="G12:K12"/>
    <mergeCell ref="H13:K13"/>
    <mergeCell ref="H14:K14"/>
    <mergeCell ref="H16:K16"/>
    <mergeCell ref="C11:D11"/>
    <mergeCell ref="B8:K8"/>
    <mergeCell ref="G22:K22"/>
    <mergeCell ref="G24:H24"/>
    <mergeCell ref="G18:K18"/>
    <mergeCell ref="G19:K19"/>
    <mergeCell ref="B12:F12"/>
    <mergeCell ref="C16:F16"/>
    <mergeCell ref="B21:F21"/>
    <mergeCell ref="C13:F13"/>
    <mergeCell ref="C14:F14"/>
    <mergeCell ref="G20:K20"/>
    <mergeCell ref="G21:K21"/>
    <mergeCell ref="C10:F10"/>
    <mergeCell ref="G25:H25"/>
    <mergeCell ref="G26:H26"/>
    <mergeCell ref="G27:H27"/>
    <mergeCell ref="G29:H29"/>
    <mergeCell ref="B26:F26"/>
    <mergeCell ref="B27:F27"/>
    <mergeCell ref="B29:F29"/>
    <mergeCell ref="B28:F28"/>
    <mergeCell ref="G28:H28"/>
    <mergeCell ref="B32:F32"/>
    <mergeCell ref="B24:F24"/>
    <mergeCell ref="B25:F25"/>
    <mergeCell ref="B18:F18"/>
    <mergeCell ref="B20:F20"/>
    <mergeCell ref="B22:F22"/>
    <mergeCell ref="B30:F30"/>
  </mergeCells>
  <conditionalFormatting sqref="C11 B25:E25 H16:J16 C16:F16 C13:F13 H13 K13">
    <cfRule type="cellIs" dxfId="17" priority="42" stopIfTrue="1" operator="equal">
      <formula>$A$1</formula>
    </cfRule>
  </conditionalFormatting>
  <conditionalFormatting sqref="G18:J19 G21:J21">
    <cfRule type="cellIs" dxfId="16" priority="28" stopIfTrue="1" operator="equal">
      <formula>$A$1</formula>
    </cfRule>
  </conditionalFormatting>
  <conditionalFormatting sqref="C14:F14 H14:J14 G20:J20 D15 F15">
    <cfRule type="cellIs" dxfId="15" priority="26" stopIfTrue="1" operator="equal">
      <formula>$A$1</formula>
    </cfRule>
  </conditionalFormatting>
  <conditionalFormatting sqref="G22:J22">
    <cfRule type="cellIs" dxfId="14" priority="25" stopIfTrue="1" operator="equal">
      <formula>$A$1</formula>
    </cfRule>
  </conditionalFormatting>
  <conditionalFormatting sqref="I25">
    <cfRule type="cellIs" dxfId="12" priority="14" operator="equal">
      <formula>$A$1</formula>
    </cfRule>
  </conditionalFormatting>
  <conditionalFormatting sqref="K15 I15">
    <cfRule type="cellIs" dxfId="11" priority="10" operator="equal">
      <formula>$A$1</formula>
    </cfRule>
  </conditionalFormatting>
  <conditionalFormatting sqref="K11">
    <cfRule type="cellIs" dxfId="10" priority="6" operator="equal">
      <formula>$A$1</formula>
    </cfRule>
  </conditionalFormatting>
  <conditionalFormatting sqref="C10:E10">
    <cfRule type="cellIs" dxfId="9" priority="5" operator="equal">
      <formula>$A$1</formula>
    </cfRule>
  </conditionalFormatting>
  <dataValidations count="15">
    <dataValidation type="whole" operator="greaterThan" allowBlank="1" showInputMessage="1" showErrorMessage="1" errorTitle="Ошибка" error="Номер может быть от 1 и выше. Буквы не допускаются" promptTitle="Номер" prompt="Пример: 10" sqref="K3">
      <formula1>0</formula1>
    </dataValidation>
    <dataValidation type="whole" operator="greaterThan" allowBlank="1" showInputMessage="1" showErrorMessage="1" promptTitle="Порядковый номер" prompt="Пример: 101" sqref="K11">
      <formula1>1</formula1>
    </dataValidation>
    <dataValidation type="date" operator="greaterThan" allowBlank="1" showInputMessage="1" showErrorMessage="1" errorTitle="Неверный формат или значени даты" error="Пример: 01.12.2021" promptTitle="Дата создания" prompt="Укажите дату создания поручения_x000a_Пример: 01.12.2021" sqref="C11 E11">
      <formula1>44197</formula1>
    </dataValidation>
    <dataValidation type="textLength" operator="greaterThanOrEqual" allowBlank="1" showInputMessage="1" showErrorMessage="1" errorTitle="Малая длина текста" error="Длина текста должна быть не менее 5 символов" promptTitle="Контактное лицо на погрузке" prompt="Пример: Иванов Иван, доп информация" sqref="C16:F16">
      <formula1>5</formula1>
    </dataValidation>
    <dataValidation type="textLength" operator="greaterThanOrEqual" allowBlank="1" showInputMessage="1" showErrorMessage="1" errorTitle="Малая длина текста" error="Длина текста должна быть не менее 5 символов" promptTitle="Контактное лицо на выгрузке" prompt="Пример: Иванов Иван, доп информация" sqref="H16:J16">
      <formula1>5</formula1>
    </dataValidation>
    <dataValidation type="whole" operator="greaterThanOrEqual" allowBlank="1" showInputMessage="1" showErrorMessage="1" sqref="I25:I32">
      <formula1>1</formula1>
    </dataValidation>
    <dataValidation type="textLength" operator="greaterThanOrEqual" allowBlank="1" showInputMessage="1" showErrorMessage="1" sqref="B25:E32">
      <formula1>5</formula1>
    </dataValidation>
    <dataValidation type="textLength" allowBlank="1" showInputMessage="1" showErrorMessage="1" promptTitle="Мобильный" prompt="Номер телефона контактного лица_x000a_Пример: 89106001020" sqref="C17:F17">
      <formula1>11</formula1>
      <formula2>15</formula2>
    </dataValidation>
    <dataValidation type="textLength" allowBlank="1" showInputMessage="1" showErrorMessage="1" promptTitle="Мобильный" prompt="Номер телефона контактного лица_x000a_Пример: 89106001020" sqref="H17:J17">
      <formula1>11</formula1>
      <formula2>12</formula2>
    </dataValidation>
    <dataValidation operator="greaterThanOrEqual" allowBlank="1" showInputMessage="1" showErrorMessage="1" sqref="G26:H31 J25:J32"/>
    <dataValidation allowBlank="1" showInputMessage="1" showErrorMessage="1" errorTitle="Неверный формат" error="Пример: 8,30" promptTitle="Начало рабочего дня в" prompt="Пример: 8,30" sqref="H15 C15 E15"/>
    <dataValidation allowBlank="1" showInputMessage="1" showErrorMessage="1" errorTitle="Неверный формат" promptTitle="Конец рабочего дня в" prompt="Пример: 15" sqref="J15"/>
    <dataValidation operator="greaterThanOrEqual" allowBlank="1" showInputMessage="1" showErrorMessage="1" sqref="G32:H32"/>
    <dataValidation operator="greaterThanOrEqual" allowBlank="1" errorTitle="Неверное значение" error="В это поле могут быть данные только из разрешённого списка. Если нужного значения для Вас нет, напишите нам что нужно добавить/изменить и в каком поле. support@polunin50.ru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 sqref="G25:H25"/>
    <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 sqref="I15">
      <formula1>$D$2:$D$49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operator="greaterThanOrEqual" allowBlank="1" errorTitle="Неверное значение" error="В это поле могут быть данные только из разрешённого списка._x000a_Если нужного значения для Вас нет, напишите нам что нужно добавить/изменить и в каком поле. support@polunin50.ru" prompt="Выберите из выпадающего списка нужное Вам значение._x000a_Если нужного значения для Вас нет, напишите нам что нужно добавить/изменить и в каком поле. support@polunin50.ru_x000a_">
          <x14:formula1>
            <xm:f>Списки!$G$2:$G$69</xm:f>
          </x14:formula1>
          <xm:sqref>C13:F13</xm:sqref>
        </x14:dataValidation>
        <x14:dataValidation type="list" operator="greaterThan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_x000a_Если нужного значения для Вас нет, напишите нам что нужно добавить/изменить и в каком поле. support@polunin50.ru_x000a_">
          <x14:formula1>
            <xm:f>Списки!$E$2:$E$22</xm:f>
          </x14:formula1>
          <xm:sqref>C14:F14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Списки!$B$2:$B$3</xm:f>
          </x14:formula1>
          <xm:sqref>G21:K21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 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Списки!$D$2:$D$49</xm:f>
          </x14:formula1>
          <xm:sqref>K15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Списки!$F$2:$F$5</xm:f>
          </x14:formula1>
          <xm:sqref>G22:K22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Списки!$A$2:$A$7</xm:f>
          </x14:formula1>
          <xm:sqref>G19:K19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 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Списки!$C$2:$C$16</xm:f>
          </x14:formula1>
          <xm:sqref>G20:K20</xm:sqref>
        </x14:dataValidation>
        <x14:dataValidation type="list" operator="greaterThanOrEqual" allowBlank="1" errorTitle="Неверное значение" error="В это поле могут быть данные только из разрешённого списка. Если нужного значения для Вас нет, напишите нам что нужно добавить/изменить и в каком поле. support@polunin50.ru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Списки!$G$2:$G$69</xm:f>
          </x14:formula1>
          <xm:sqref>H13:K13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_x000a_Если нужного значения для Вас нет, напишите нам что нужно добавить/изменить и в каком поле. support@polunin50.ru">
          <x14:formula1>
            <xm:f>Списки!$C$2:$C$16</xm:f>
          </x14:formula1>
          <xm:sqref>C10:F10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_x000a_Если нужного значения для Вас нет, напишите нам что нужно добавить/изменить и в каком поле. support@polunin50.ru_x000a_">
          <x14:formula1>
            <xm:f>Списки!$D$2:$D$49</xm:f>
          </x14:formula1>
          <xm:sqref>D15</xm:sqref>
        </x14:dataValidation>
        <x14:dataValidation type="list" operator="greaterThan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Списки!$E$2:$E$22</xm:f>
          </x14:formula1>
          <xm:sqref>H14:K14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Списки!$C$2:$C$16</xm:f>
          </x14:formula1>
          <xm:sqref>G18:K18</xm:sqref>
        </x14:dataValidation>
        <x14:dataValidation type="list" allowBlank="1" showErrorMessage="1" errorTitle="Неверное значение" error="В это поле могут быть данные только из разрешённого списка." prompt="Выберите из выпадающего списка нужное Вам значение. Если нужного значения для Вас нет, напишите нам что нужно добавить/изменить и в каком поле. support@polunin50.ru">
          <x14:formula1>
            <xm:f>Списки!$D$2:$D$49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69"/>
  <sheetViews>
    <sheetView workbookViewId="0">
      <selection sqref="A1:A1048576"/>
    </sheetView>
  </sheetViews>
  <sheetFormatPr defaultRowHeight="15"/>
  <cols>
    <col min="1" max="1" width="16" customWidth="1"/>
    <col min="2" max="2" width="14" customWidth="1"/>
    <col min="3" max="3" width="39" customWidth="1"/>
    <col min="4" max="4" width="5.7109375" style="18" customWidth="1"/>
    <col min="5" max="5" width="11.140625" customWidth="1"/>
    <col min="6" max="6" width="26.42578125" customWidth="1"/>
    <col min="7" max="7" width="200.7109375" style="24" customWidth="1"/>
  </cols>
  <sheetData>
    <row r="1" spans="1:7" s="11" customFormat="1" ht="26.25" customHeight="1">
      <c r="A1" s="11" t="s">
        <v>16</v>
      </c>
      <c r="B1" s="11" t="s">
        <v>21</v>
      </c>
      <c r="C1" s="11" t="s">
        <v>31</v>
      </c>
      <c r="D1" s="17" t="s">
        <v>67</v>
      </c>
      <c r="E1" s="11" t="s">
        <v>23</v>
      </c>
      <c r="F1" s="11" t="s">
        <v>24</v>
      </c>
      <c r="G1" s="25" t="s">
        <v>40</v>
      </c>
    </row>
    <row r="2" spans="1:7">
      <c r="A2" t="s">
        <v>27</v>
      </c>
      <c r="B2" t="s">
        <v>22</v>
      </c>
      <c r="C2" t="s">
        <v>114</v>
      </c>
      <c r="D2" s="18">
        <v>0.29166666666666669</v>
      </c>
      <c r="E2" s="10">
        <f ca="1">TODAY()</f>
        <v>44648</v>
      </c>
      <c r="F2" t="s">
        <v>20</v>
      </c>
      <c r="G2" s="24" t="s">
        <v>41</v>
      </c>
    </row>
    <row r="3" spans="1:7">
      <c r="A3" t="s">
        <v>28</v>
      </c>
      <c r="B3" t="s">
        <v>32</v>
      </c>
      <c r="C3" t="s">
        <v>115</v>
      </c>
      <c r="D3" s="18">
        <v>0.3125</v>
      </c>
      <c r="E3" s="10">
        <f ca="1">TODAY()+1</f>
        <v>44649</v>
      </c>
      <c r="F3" t="s">
        <v>25</v>
      </c>
      <c r="G3" s="24" t="s">
        <v>42</v>
      </c>
    </row>
    <row r="4" spans="1:7">
      <c r="A4" t="s">
        <v>29</v>
      </c>
      <c r="C4" t="s">
        <v>116</v>
      </c>
      <c r="D4" s="18">
        <v>0.33333333333333331</v>
      </c>
      <c r="E4" s="10">
        <f ca="1">TODAY()+2</f>
        <v>44650</v>
      </c>
      <c r="F4" t="s">
        <v>26</v>
      </c>
      <c r="G4" s="24" t="s">
        <v>43</v>
      </c>
    </row>
    <row r="5" spans="1:7">
      <c r="A5" t="s">
        <v>30</v>
      </c>
      <c r="C5" t="s">
        <v>117</v>
      </c>
      <c r="D5" s="18">
        <v>0.35416666666666669</v>
      </c>
      <c r="E5" s="10">
        <f ca="1">TODAY()+3</f>
        <v>44651</v>
      </c>
      <c r="G5" s="24" t="s">
        <v>44</v>
      </c>
    </row>
    <row r="6" spans="1:7">
      <c r="A6" t="s">
        <v>17</v>
      </c>
      <c r="C6" t="s">
        <v>118</v>
      </c>
      <c r="D6" s="18">
        <v>0.375</v>
      </c>
      <c r="E6" s="10">
        <f ca="1">TODAY()+4</f>
        <v>44652</v>
      </c>
      <c r="G6" s="24" t="s">
        <v>45</v>
      </c>
    </row>
    <row r="7" spans="1:7">
      <c r="A7" t="s">
        <v>18</v>
      </c>
      <c r="C7" t="s">
        <v>119</v>
      </c>
      <c r="D7" s="18">
        <v>0.39583333333333331</v>
      </c>
      <c r="E7" s="10">
        <f ca="1">TODAY()+5</f>
        <v>44653</v>
      </c>
      <c r="G7" s="24" t="s">
        <v>46</v>
      </c>
    </row>
    <row r="8" spans="1:7">
      <c r="C8" t="s">
        <v>120</v>
      </c>
      <c r="D8" s="18">
        <v>0.41666666666666669</v>
      </c>
      <c r="E8" s="10">
        <f ca="1">TODAY()+6</f>
        <v>44654</v>
      </c>
      <c r="G8" s="24" t="s">
        <v>48</v>
      </c>
    </row>
    <row r="9" spans="1:7">
      <c r="C9" t="s">
        <v>111</v>
      </c>
      <c r="D9" s="18">
        <v>0.4375</v>
      </c>
      <c r="E9" s="10">
        <f ca="1">TODAY()+7</f>
        <v>44655</v>
      </c>
      <c r="G9" s="24" t="s">
        <v>47</v>
      </c>
    </row>
    <row r="10" spans="1:7">
      <c r="C10" t="s">
        <v>112</v>
      </c>
      <c r="D10" s="18">
        <v>0.45833333333333331</v>
      </c>
      <c r="E10" s="10">
        <f ca="1">TODAY()+8</f>
        <v>44656</v>
      </c>
      <c r="G10" s="24" t="s">
        <v>49</v>
      </c>
    </row>
    <row r="11" spans="1:7">
      <c r="C11" t="s">
        <v>121</v>
      </c>
      <c r="D11" s="18">
        <v>0.47916666666666669</v>
      </c>
      <c r="E11" s="10">
        <f ca="1">TODAY()+9</f>
        <v>44657</v>
      </c>
      <c r="G11" s="24" t="s">
        <v>50</v>
      </c>
    </row>
    <row r="12" spans="1:7">
      <c r="C12" t="s">
        <v>122</v>
      </c>
      <c r="D12" s="18">
        <v>0.5</v>
      </c>
      <c r="E12" s="10">
        <f ca="1">TODAY()+10</f>
        <v>44658</v>
      </c>
      <c r="G12" s="24" t="s">
        <v>51</v>
      </c>
    </row>
    <row r="13" spans="1:7">
      <c r="C13" t="s">
        <v>123</v>
      </c>
      <c r="D13" s="18">
        <v>0.52083333333333337</v>
      </c>
      <c r="E13" s="10">
        <f ca="1">TODAY()+11</f>
        <v>44659</v>
      </c>
      <c r="G13" s="24" t="s">
        <v>52</v>
      </c>
    </row>
    <row r="14" spans="1:7">
      <c r="C14" t="s">
        <v>124</v>
      </c>
      <c r="D14" s="18">
        <v>0.54166666666666696</v>
      </c>
      <c r="E14" s="10">
        <f ca="1">TODAY()+12</f>
        <v>44660</v>
      </c>
      <c r="G14" s="24" t="s">
        <v>53</v>
      </c>
    </row>
    <row r="15" spans="1:7">
      <c r="C15" t="s">
        <v>125</v>
      </c>
      <c r="D15" s="18">
        <v>0.5625</v>
      </c>
      <c r="E15" s="10">
        <f ca="1">TODAY()+13</f>
        <v>44661</v>
      </c>
      <c r="G15" s="24" t="s">
        <v>54</v>
      </c>
    </row>
    <row r="16" spans="1:7">
      <c r="C16" t="s">
        <v>126</v>
      </c>
      <c r="D16" s="18">
        <v>0.58333333333333304</v>
      </c>
      <c r="E16" s="10">
        <f ca="1">TODAY()+14</f>
        <v>44662</v>
      </c>
      <c r="G16" s="24" t="s">
        <v>55</v>
      </c>
    </row>
    <row r="17" spans="4:7">
      <c r="D17" s="18">
        <v>0.60416666666666696</v>
      </c>
      <c r="E17" s="10">
        <f ca="1">TODAY()+15</f>
        <v>44663</v>
      </c>
      <c r="G17" s="24" t="s">
        <v>56</v>
      </c>
    </row>
    <row r="18" spans="4:7">
      <c r="D18" s="18">
        <v>0.625</v>
      </c>
      <c r="E18" s="10">
        <f ca="1">TODAY()+16</f>
        <v>44664</v>
      </c>
      <c r="G18" s="24" t="s">
        <v>57</v>
      </c>
    </row>
    <row r="19" spans="4:7">
      <c r="D19" s="18">
        <v>0.64583333333333404</v>
      </c>
      <c r="E19" s="10">
        <f ca="1">TODAY()+17</f>
        <v>44665</v>
      </c>
      <c r="G19" s="24" t="s">
        <v>58</v>
      </c>
    </row>
    <row r="20" spans="4:7">
      <c r="D20" s="18">
        <v>0.66666666666666696</v>
      </c>
      <c r="E20" s="10">
        <f ca="1">TODAY()+18</f>
        <v>44666</v>
      </c>
      <c r="G20" s="24" t="s">
        <v>59</v>
      </c>
    </row>
    <row r="21" spans="4:7">
      <c r="D21" s="18">
        <v>0.6875</v>
      </c>
      <c r="E21" s="10">
        <f ca="1">TODAY()+19</f>
        <v>44667</v>
      </c>
      <c r="G21" s="24" t="s">
        <v>60</v>
      </c>
    </row>
    <row r="22" spans="4:7">
      <c r="D22" s="18">
        <v>0.70833333333333404</v>
      </c>
      <c r="E22" s="10">
        <f ca="1">TODAY()+20</f>
        <v>44668</v>
      </c>
      <c r="G22" s="24" t="s">
        <v>61</v>
      </c>
    </row>
    <row r="23" spans="4:7">
      <c r="D23" s="18">
        <v>0.72916666666666696</v>
      </c>
      <c r="G23" s="24" t="s">
        <v>62</v>
      </c>
    </row>
    <row r="24" spans="4:7">
      <c r="D24" s="18">
        <v>0.75</v>
      </c>
      <c r="G24" s="24" t="s">
        <v>63</v>
      </c>
    </row>
    <row r="25" spans="4:7">
      <c r="D25" s="18">
        <v>0.77083333333333404</v>
      </c>
      <c r="G25" s="24" t="s">
        <v>64</v>
      </c>
    </row>
    <row r="26" spans="4:7">
      <c r="D26" s="18">
        <v>0.79166666666666696</v>
      </c>
      <c r="G26" s="24" t="s">
        <v>65</v>
      </c>
    </row>
    <row r="27" spans="4:7">
      <c r="D27" s="18">
        <v>0.812500000000001</v>
      </c>
      <c r="G27" s="24" t="s">
        <v>66</v>
      </c>
    </row>
    <row r="28" spans="4:7">
      <c r="D28" s="18">
        <v>0.83333333333333404</v>
      </c>
      <c r="G28" s="24" t="s">
        <v>68</v>
      </c>
    </row>
    <row r="29" spans="4:7">
      <c r="D29" s="18">
        <v>0.85416666666666696</v>
      </c>
      <c r="G29" s="24" t="s">
        <v>69</v>
      </c>
    </row>
    <row r="30" spans="4:7">
      <c r="D30" s="18">
        <v>0.875000000000001</v>
      </c>
      <c r="G30" s="24" t="s">
        <v>70</v>
      </c>
    </row>
    <row r="31" spans="4:7">
      <c r="D31" s="18">
        <v>0.89583333333333404</v>
      </c>
      <c r="G31" s="24" t="s">
        <v>71</v>
      </c>
    </row>
    <row r="32" spans="4:7" ht="30">
      <c r="D32" s="18">
        <v>0.91666666666666696</v>
      </c>
      <c r="G32" s="23" t="s">
        <v>72</v>
      </c>
    </row>
    <row r="33" spans="4:7" ht="30">
      <c r="D33" s="18">
        <v>0.937500000000001</v>
      </c>
      <c r="G33" s="23" t="s">
        <v>73</v>
      </c>
    </row>
    <row r="34" spans="4:7">
      <c r="D34" s="18">
        <v>0.95833333333333404</v>
      </c>
      <c r="G34" s="24" t="s">
        <v>74</v>
      </c>
    </row>
    <row r="35" spans="4:7">
      <c r="D35" s="18">
        <v>0.97916666666666796</v>
      </c>
      <c r="G35" s="24" t="s">
        <v>75</v>
      </c>
    </row>
    <row r="36" spans="4:7">
      <c r="D36" s="18">
        <v>1</v>
      </c>
      <c r="G36" s="24" t="s">
        <v>76</v>
      </c>
    </row>
    <row r="37" spans="4:7">
      <c r="D37" s="18">
        <v>1.0208333333333299</v>
      </c>
      <c r="G37" s="24" t="s">
        <v>77</v>
      </c>
    </row>
    <row r="38" spans="4:7">
      <c r="D38" s="18">
        <v>1.0416666666666701</v>
      </c>
      <c r="G38" s="24" t="s">
        <v>78</v>
      </c>
    </row>
    <row r="39" spans="4:7">
      <c r="D39" s="18">
        <v>1.0625</v>
      </c>
      <c r="G39" s="24" t="s">
        <v>79</v>
      </c>
    </row>
    <row r="40" spans="4:7">
      <c r="D40" s="18">
        <v>1.0833333333333299</v>
      </c>
      <c r="G40" s="24" t="s">
        <v>80</v>
      </c>
    </row>
    <row r="41" spans="4:7">
      <c r="D41" s="18">
        <v>1.1041666666666701</v>
      </c>
      <c r="G41" s="24" t="s">
        <v>81</v>
      </c>
    </row>
    <row r="42" spans="4:7">
      <c r="D42" s="18">
        <v>1.125</v>
      </c>
      <c r="G42" s="24" t="s">
        <v>82</v>
      </c>
    </row>
    <row r="43" spans="4:7">
      <c r="D43" s="18">
        <v>1.1458333333333299</v>
      </c>
      <c r="G43" s="24" t="s">
        <v>83</v>
      </c>
    </row>
    <row r="44" spans="4:7">
      <c r="D44" s="18">
        <v>1.1666666666666701</v>
      </c>
      <c r="G44" s="24" t="s">
        <v>84</v>
      </c>
    </row>
    <row r="45" spans="4:7">
      <c r="D45" s="18">
        <v>1.1875</v>
      </c>
      <c r="G45" s="24" t="s">
        <v>85</v>
      </c>
    </row>
    <row r="46" spans="4:7">
      <c r="D46" s="18">
        <v>1.2083333333333399</v>
      </c>
      <c r="G46" s="24" t="s">
        <v>86</v>
      </c>
    </row>
    <row r="47" spans="4:7">
      <c r="D47" s="18">
        <v>1.2291666666666701</v>
      </c>
      <c r="G47" s="24" t="s">
        <v>87</v>
      </c>
    </row>
    <row r="48" spans="4:7">
      <c r="D48" s="18">
        <v>1.25</v>
      </c>
      <c r="G48" s="24" t="s">
        <v>88</v>
      </c>
    </row>
    <row r="49" spans="4:7">
      <c r="D49" s="18">
        <v>1.2708333333333399</v>
      </c>
      <c r="G49" s="24" t="s">
        <v>89</v>
      </c>
    </row>
    <row r="50" spans="4:7">
      <c r="G50" s="24" t="s">
        <v>90</v>
      </c>
    </row>
    <row r="51" spans="4:7">
      <c r="G51" s="24" t="s">
        <v>91</v>
      </c>
    </row>
    <row r="52" spans="4:7">
      <c r="G52" s="24" t="s">
        <v>92</v>
      </c>
    </row>
    <row r="53" spans="4:7">
      <c r="G53" s="24" t="s">
        <v>93</v>
      </c>
    </row>
    <row r="54" spans="4:7">
      <c r="G54" s="24" t="s">
        <v>94</v>
      </c>
    </row>
    <row r="55" spans="4:7">
      <c r="G55" s="24" t="s">
        <v>95</v>
      </c>
    </row>
    <row r="56" spans="4:7">
      <c r="G56" s="24" t="s">
        <v>96</v>
      </c>
    </row>
    <row r="57" spans="4:7">
      <c r="G57" s="24" t="s">
        <v>97</v>
      </c>
    </row>
    <row r="58" spans="4:7">
      <c r="G58" s="24" t="s">
        <v>98</v>
      </c>
    </row>
    <row r="59" spans="4:7">
      <c r="G59" s="24" t="s">
        <v>99</v>
      </c>
    </row>
    <row r="60" spans="4:7">
      <c r="G60" s="24" t="s">
        <v>100</v>
      </c>
    </row>
    <row r="61" spans="4:7">
      <c r="G61" s="24" t="s">
        <v>101</v>
      </c>
    </row>
    <row r="62" spans="4:7">
      <c r="G62" s="24" t="s">
        <v>102</v>
      </c>
    </row>
    <row r="63" spans="4:7">
      <c r="G63" s="24" t="s">
        <v>103</v>
      </c>
    </row>
    <row r="64" spans="4:7">
      <c r="G64" s="24" t="s">
        <v>104</v>
      </c>
    </row>
    <row r="65" spans="7:7">
      <c r="G65" s="24" t="s">
        <v>105</v>
      </c>
    </row>
    <row r="66" spans="7:7">
      <c r="G66" s="24" t="s">
        <v>106</v>
      </c>
    </row>
    <row r="67" spans="7:7">
      <c r="G67" s="24" t="s">
        <v>107</v>
      </c>
    </row>
    <row r="68" spans="7:7">
      <c r="G68" s="24" t="s">
        <v>108</v>
      </c>
    </row>
    <row r="69" spans="7:7">
      <c r="G69" s="24" t="s">
        <v>109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25</vt:i4>
      </vt:variant>
    </vt:vector>
  </HeadingPairs>
  <TitlesOfParts>
    <vt:vector size="27" baseType="lpstr">
      <vt:lpstr>Поручение</vt:lpstr>
      <vt:lpstr>Списки</vt:lpstr>
      <vt:lpstr>application_number</vt:lpstr>
      <vt:lpstr>cargo_name</vt:lpstr>
      <vt:lpstr>cargo_package_name</vt:lpstr>
      <vt:lpstr>cargo_quantity</vt:lpstr>
      <vt:lpstr>cargo_volume_m3</vt:lpstr>
      <vt:lpstr>cargo_weight_kg</vt:lpstr>
      <vt:lpstr>client_name</vt:lpstr>
      <vt:lpstr>client_notify_of_arrival</vt:lpstr>
      <vt:lpstr>country_create</vt:lpstr>
      <vt:lpstr>customer</vt:lpstr>
      <vt:lpstr>forwarder_name</vt:lpstr>
      <vt:lpstr>from_adress</vt:lpstr>
      <vt:lpstr>from_date</vt:lpstr>
      <vt:lpstr>from_person_info</vt:lpstr>
      <vt:lpstr>from_person_work_end</vt:lpstr>
      <vt:lpstr>from_person_work_start</vt:lpstr>
      <vt:lpstr>notes</vt:lpstr>
      <vt:lpstr>order_create_date</vt:lpstr>
      <vt:lpstr>order_id</vt:lpstr>
      <vt:lpstr>to_adress</vt:lpstr>
      <vt:lpstr>to_date</vt:lpstr>
      <vt:lpstr>to_person_info</vt:lpstr>
      <vt:lpstr>to_person_work_end</vt:lpstr>
      <vt:lpstr>to_person_work_start</vt:lpstr>
      <vt:lpstr>version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Демьян</dc:creator>
  <cp:lastModifiedBy>Демьян</cp:lastModifiedBy>
  <cp:lastPrinted>2021-12-18T17:16:04Z</cp:lastPrinted>
  <dcterms:created xsi:type="dcterms:W3CDTF">2021-12-16T06:34:29Z</dcterms:created>
  <dcterms:modified xsi:type="dcterms:W3CDTF">2022-03-28T08:51:58Z</dcterms:modified>
</cp:coreProperties>
</file>